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jarema\Desktop\"/>
    </mc:Choice>
  </mc:AlternateContent>
  <bookViews>
    <workbookView xWindow="0" yWindow="0" windowWidth="23130" windowHeight="11775" activeTab="1"/>
  </bookViews>
  <sheets>
    <sheet name="List1" sheetId="1" r:id="rId1"/>
    <sheet name="Lis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2" l="1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4" i="2"/>
  <c r="H2" i="2"/>
  <c r="G20" i="2" l="1"/>
  <c r="D20" i="2"/>
  <c r="F20" i="2"/>
  <c r="C20" i="2"/>
  <c r="D10" i="2"/>
  <c r="L21" i="1"/>
  <c r="K21" i="1"/>
  <c r="L20" i="1"/>
  <c r="K20" i="1"/>
  <c r="M20" i="1"/>
  <c r="H20" i="1"/>
  <c r="R11" i="1"/>
  <c r="D21" i="2" l="1"/>
  <c r="D23" i="2"/>
  <c r="G21" i="2"/>
  <c r="G23" i="2"/>
  <c r="G22" i="2"/>
  <c r="R20" i="1"/>
  <c r="Q20" i="1"/>
  <c r="F20" i="1" l="1"/>
  <c r="N6" i="1" l="1"/>
  <c r="O6" i="1" s="1"/>
  <c r="N19" i="1" l="1"/>
  <c r="O19" i="1" s="1"/>
  <c r="I19" i="1"/>
  <c r="J19" i="1" s="1"/>
  <c r="N16" i="1"/>
  <c r="O16" i="1" s="1"/>
  <c r="I3" i="1"/>
  <c r="J3" i="1" s="1"/>
  <c r="I4" i="1"/>
  <c r="J4" i="1" s="1"/>
  <c r="I5" i="1"/>
  <c r="J5" i="1" s="1"/>
  <c r="I7" i="1"/>
  <c r="J7" i="1" s="1"/>
  <c r="I8" i="1"/>
  <c r="J8" i="1" s="1"/>
  <c r="I9" i="1"/>
  <c r="J9" i="1" s="1"/>
  <c r="I11" i="1"/>
  <c r="J11" i="1" s="1"/>
  <c r="I12" i="1"/>
  <c r="J12" i="1" s="1"/>
  <c r="I13" i="1"/>
  <c r="J13" i="1" s="1"/>
  <c r="I14" i="1"/>
  <c r="J14" i="1" s="1"/>
  <c r="I15" i="1"/>
  <c r="J15" i="1" s="1"/>
  <c r="I16" i="1"/>
  <c r="J16" i="1" s="1"/>
  <c r="I17" i="1"/>
  <c r="J17" i="1" s="1"/>
  <c r="I18" i="1"/>
  <c r="J18" i="1" s="1"/>
  <c r="I2" i="1"/>
  <c r="J2" i="1" s="1"/>
  <c r="H10" i="1"/>
  <c r="I10" i="1" s="1"/>
  <c r="J10" i="1" s="1"/>
  <c r="M10" i="1"/>
  <c r="P20" i="1" s="1"/>
  <c r="S20" i="1" s="1"/>
  <c r="N8" i="1"/>
  <c r="O8" i="1" s="1"/>
  <c r="N9" i="1"/>
  <c r="O9" i="1" s="1"/>
  <c r="N11" i="1"/>
  <c r="O11" i="1" s="1"/>
  <c r="N12" i="1"/>
  <c r="O12" i="1" s="1"/>
  <c r="N13" i="1"/>
  <c r="O13" i="1" s="1"/>
  <c r="N14" i="1"/>
  <c r="O14" i="1" s="1"/>
  <c r="N15" i="1"/>
  <c r="O15" i="1" s="1"/>
  <c r="N17" i="1"/>
  <c r="O17" i="1" s="1"/>
  <c r="N18" i="1"/>
  <c r="O18" i="1" s="1"/>
  <c r="N7" i="1"/>
  <c r="O7" i="1" s="1"/>
  <c r="N5" i="1"/>
  <c r="O5" i="1" s="1"/>
  <c r="N4" i="1"/>
  <c r="O4" i="1" s="1"/>
  <c r="N3" i="1"/>
  <c r="O3" i="1" s="1"/>
  <c r="N2" i="1"/>
  <c r="O2" i="1" l="1"/>
  <c r="N10" i="1"/>
  <c r="O10" i="1" s="1"/>
  <c r="N20" i="1" l="1"/>
  <c r="O20" i="1"/>
</calcChain>
</file>

<file path=xl/comments1.xml><?xml version="1.0" encoding="utf-8"?>
<comments xmlns="http://schemas.openxmlformats.org/spreadsheetml/2006/main">
  <authors>
    <author>Odbor organizační</author>
  </authors>
  <commentList>
    <comment ref="R2" authorId="0" shapeId="0">
      <text>
        <r>
          <rPr>
            <b/>
            <sz val="8"/>
            <color indexed="81"/>
            <rFont val="Tahoma"/>
            <family val="2"/>
            <charset val="238"/>
          </rPr>
          <t>Odbor organizační: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<sst xmlns="http://schemas.openxmlformats.org/spreadsheetml/2006/main" count="145" uniqueCount="60">
  <si>
    <t>Organizace</t>
  </si>
  <si>
    <t>Původní poskytovytel</t>
  </si>
  <si>
    <t>Cena</t>
  </si>
  <si>
    <t>Nový poskytovatel</t>
  </si>
  <si>
    <t>Cena po změně</t>
  </si>
  <si>
    <t>Rychlost připojení</t>
  </si>
  <si>
    <t>Poplatek za připojení</t>
  </si>
  <si>
    <t>MMK</t>
  </si>
  <si>
    <t>SKK</t>
  </si>
  <si>
    <t>ZŠ Borovského</t>
  </si>
  <si>
    <t>TechCom</t>
  </si>
  <si>
    <t>PODA</t>
  </si>
  <si>
    <t>Rozdíl původní ceny a nové ceny</t>
  </si>
  <si>
    <t>Rozdíl / rok</t>
  </si>
  <si>
    <t>Rychlost připojení po změně (hlavní linka)</t>
  </si>
  <si>
    <t>Vejnet</t>
  </si>
  <si>
    <t>ZŠ Cihelní</t>
  </si>
  <si>
    <t>ORCA</t>
  </si>
  <si>
    <t>ZŠ Dělnická</t>
  </si>
  <si>
    <t>ZŠ Družby</t>
  </si>
  <si>
    <t>ZŠ Majakovského</t>
  </si>
  <si>
    <t>ZŠ Mendelova</t>
  </si>
  <si>
    <t>ZŠ Polská</t>
  </si>
  <si>
    <t>ZŠ Prameny</t>
  </si>
  <si>
    <t>ZŠ Slovenská</t>
  </si>
  <si>
    <t>ZŠ Školská</t>
  </si>
  <si>
    <t>ZŠ U Lesa</t>
  </si>
  <si>
    <t>ZŠ U Studny</t>
  </si>
  <si>
    <t>GTS</t>
  </si>
  <si>
    <t>O2</t>
  </si>
  <si>
    <t>O2/GTS</t>
  </si>
  <si>
    <t>16M/4Mbit Záloha</t>
  </si>
  <si>
    <t>6144/384 kbit</t>
  </si>
  <si>
    <t>10/10M</t>
  </si>
  <si>
    <t>Letní kino  (MPK)</t>
  </si>
  <si>
    <t>Aktuální cena / měs.</t>
  </si>
  <si>
    <t>cena/měsíčně 2016 s DPH</t>
  </si>
  <si>
    <t>cena/roční s DPH</t>
  </si>
  <si>
    <t>č. smlouvy</t>
  </si>
  <si>
    <t>Rapidnet</t>
  </si>
  <si>
    <t>RKK, Centrum 2299</t>
  </si>
  <si>
    <t>V případě nespokojenosti z 5GHz se navýší na 10GHz</t>
  </si>
  <si>
    <t>MDK, tř. Osvobození 1639</t>
  </si>
  <si>
    <t>MPK + Letní kino</t>
  </si>
  <si>
    <t>/</t>
  </si>
  <si>
    <t>č. smlouvy 251/2016</t>
  </si>
  <si>
    <t>č. smlouvy 521/2016</t>
  </si>
  <si>
    <t>Rychlost Mbps</t>
  </si>
  <si>
    <t>Aktuální rychlost Mbps</t>
  </si>
  <si>
    <t>RKK</t>
  </si>
  <si>
    <t>Původní poskytovatel</t>
  </si>
  <si>
    <t>Původní cena</t>
  </si>
  <si>
    <t>Původní rychlost Mbps</t>
  </si>
  <si>
    <t>součást ceny MMK a MPK</t>
  </si>
  <si>
    <t>Celkem (součet)</t>
  </si>
  <si>
    <t>nemáme info!</t>
  </si>
  <si>
    <t>Nová cena</t>
  </si>
  <si>
    <t>Nová rychlost Mbps</t>
  </si>
  <si>
    <t>ročně</t>
  </si>
  <si>
    <t>rozdíl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</si>
</sst>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#,##0\ &quot;Kč&quot;;[Red]\-#,##0\ &quot;Kč&quot;"/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  <numFmt numFmtId="165" formatCode="#,##0\ &quot;Kč&quot;"/>
  </numFmts>
  <fonts count="2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rgb="FF7030A0"/>
      <name val="Calibri"/>
      <family val="2"/>
      <charset val="238"/>
      <scheme val="minor"/>
    </font>
    <font>
      <i/>
      <sz val="11"/>
      <color rgb="FF7030A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trike/>
      <sz val="11"/>
      <color theme="1"/>
      <name val="Calibri"/>
      <family val="2"/>
      <charset val="238"/>
      <scheme val="minor"/>
    </font>
    <font>
      <i/>
      <strike/>
      <sz val="11"/>
      <color rgb="FF7030A0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trike/>
      <sz val="11"/>
      <color rgb="FFFF00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theme="8" tint="-0.249977111117893"/>
      <name val="Calibri"/>
      <family val="2"/>
      <charset val="238"/>
      <scheme val="minor"/>
    </font>
    <font>
      <sz val="11"/>
      <color theme="8" tint="-0.249977111117893"/>
      <name val="Calibri"/>
      <family val="2"/>
      <charset val="238"/>
      <scheme val="minor"/>
    </font>
    <font>
      <b/>
      <sz val="10"/>
      <color rgb="FF7030A0"/>
      <name val="Calibri"/>
      <family val="2"/>
      <charset val="238"/>
      <scheme val="minor"/>
    </font>
    <font>
      <sz val="11"/>
      <color rgb="FF7030A0"/>
      <name val="Calibri"/>
      <family val="2"/>
      <charset val="238"/>
      <scheme val="minor"/>
    </font>
    <font>
      <sz val="9"/>
      <color theme="8" tint="-0.249977111117893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2F2F2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15" fillId="2" borderId="0" applyNumberFormat="0" applyBorder="0" applyAlignment="0" applyProtection="0"/>
    <xf numFmtId="0" fontId="16" fillId="3" borderId="11" applyNumberFormat="0" applyAlignment="0" applyProtection="0"/>
  </cellStyleXfs>
  <cellXfs count="101">
    <xf numFmtId="0" fontId="0" fillId="0" borderId="0" xfId="0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44" fontId="4" fillId="0" borderId="0" xfId="1" applyFont="1"/>
    <xf numFmtId="164" fontId="3" fillId="0" borderId="0" xfId="1" applyNumberFormat="1" applyFont="1" applyAlignment="1">
      <alignment wrapText="1"/>
    </xf>
    <xf numFmtId="164" fontId="4" fillId="0" borderId="0" xfId="1" applyNumberFormat="1" applyFont="1"/>
    <xf numFmtId="164" fontId="2" fillId="0" borderId="0" xfId="1" applyNumberFormat="1" applyFont="1" applyAlignment="1">
      <alignment wrapText="1"/>
    </xf>
    <xf numFmtId="164" fontId="0" fillId="0" borderId="0" xfId="1" applyNumberFormat="1" applyFont="1"/>
    <xf numFmtId="164" fontId="3" fillId="0" borderId="0" xfId="1" applyNumberFormat="1" applyFont="1"/>
    <xf numFmtId="164" fontId="2" fillId="0" borderId="0" xfId="1" applyNumberFormat="1" applyFont="1"/>
    <xf numFmtId="0" fontId="0" fillId="0" borderId="0" xfId="0" applyAlignment="1">
      <alignment wrapText="1"/>
    </xf>
    <xf numFmtId="0" fontId="6" fillId="0" borderId="0" xfId="0" applyFont="1" applyAlignment="1">
      <alignment horizontal="center" vertical="center" wrapText="1"/>
    </xf>
    <xf numFmtId="0" fontId="10" fillId="0" borderId="0" xfId="0" applyFont="1"/>
    <xf numFmtId="164" fontId="10" fillId="0" borderId="0" xfId="1" applyNumberFormat="1" applyFont="1"/>
    <xf numFmtId="44" fontId="11" fillId="0" borderId="0" xfId="1" applyFont="1"/>
    <xf numFmtId="0" fontId="10" fillId="0" borderId="0" xfId="0" applyFont="1" applyAlignment="1">
      <alignment wrapText="1"/>
    </xf>
    <xf numFmtId="164" fontId="11" fillId="0" borderId="0" xfId="1" applyNumberFormat="1" applyFont="1"/>
    <xf numFmtId="0" fontId="0" fillId="0" borderId="2" xfId="0" applyBorder="1"/>
    <xf numFmtId="0" fontId="0" fillId="0" borderId="3" xfId="0" applyBorder="1"/>
    <xf numFmtId="164" fontId="0" fillId="0" borderId="3" xfId="1" applyNumberFormat="1" applyFont="1" applyBorder="1"/>
    <xf numFmtId="44" fontId="4" fillId="0" borderId="3" xfId="1" applyFont="1" applyBorder="1"/>
    <xf numFmtId="0" fontId="0" fillId="0" borderId="3" xfId="0" applyBorder="1" applyAlignment="1">
      <alignment wrapText="1"/>
    </xf>
    <xf numFmtId="164" fontId="4" fillId="0" borderId="3" xfId="1" applyNumberFormat="1" applyFont="1" applyBorder="1"/>
    <xf numFmtId="0" fontId="0" fillId="0" borderId="7" xfId="0" applyBorder="1"/>
    <xf numFmtId="0" fontId="0" fillId="0" borderId="0" xfId="0" applyBorder="1"/>
    <xf numFmtId="164" fontId="0" fillId="0" borderId="0" xfId="1" applyNumberFormat="1" applyFont="1" applyBorder="1"/>
    <xf numFmtId="44" fontId="4" fillId="0" borderId="0" xfId="1" applyFont="1" applyBorder="1"/>
    <xf numFmtId="0" fontId="0" fillId="0" borderId="0" xfId="0" applyBorder="1" applyAlignment="1">
      <alignment wrapText="1"/>
    </xf>
    <xf numFmtId="164" fontId="4" fillId="0" borderId="0" xfId="1" applyNumberFormat="1" applyFont="1" applyBorder="1"/>
    <xf numFmtId="0" fontId="0" fillId="0" borderId="1" xfId="0" applyBorder="1"/>
    <xf numFmtId="164" fontId="0" fillId="0" borderId="1" xfId="1" applyNumberFormat="1" applyFont="1" applyBorder="1"/>
    <xf numFmtId="44" fontId="4" fillId="0" borderId="1" xfId="1" applyFont="1" applyBorder="1"/>
    <xf numFmtId="0" fontId="0" fillId="0" borderId="1" xfId="0" applyBorder="1" applyAlignment="1">
      <alignment wrapText="1"/>
    </xf>
    <xf numFmtId="164" fontId="4" fillId="0" borderId="1" xfId="1" applyNumberFormat="1" applyFont="1" applyBorder="1"/>
    <xf numFmtId="0" fontId="7" fillId="0" borderId="0" xfId="0" applyFont="1" applyAlignment="1">
      <alignment horizontal="center" wrapText="1"/>
    </xf>
    <xf numFmtId="0" fontId="0" fillId="0" borderId="8" xfId="0" applyBorder="1"/>
    <xf numFmtId="164" fontId="0" fillId="0" borderId="8" xfId="1" applyNumberFormat="1" applyFont="1" applyBorder="1"/>
    <xf numFmtId="44" fontId="4" fillId="0" borderId="8" xfId="1" applyFont="1" applyBorder="1"/>
    <xf numFmtId="0" fontId="0" fillId="0" borderId="8" xfId="0" applyBorder="1" applyAlignment="1">
      <alignment wrapText="1"/>
    </xf>
    <xf numFmtId="164" fontId="4" fillId="0" borderId="8" xfId="1" applyNumberFormat="1" applyFont="1" applyBorder="1"/>
    <xf numFmtId="165" fontId="0" fillId="0" borderId="3" xfId="0" applyNumberFormat="1" applyBorder="1" applyAlignment="1">
      <alignment horizontal="center" vertical="center"/>
    </xf>
    <xf numFmtId="165" fontId="0" fillId="0" borderId="4" xfId="0" applyNumberFormat="1" applyBorder="1" applyAlignment="1">
      <alignment horizontal="center" vertical="center"/>
    </xf>
    <xf numFmtId="6" fontId="0" fillId="0" borderId="3" xfId="0" applyNumberFormat="1" applyBorder="1" applyAlignment="1">
      <alignment horizontal="center" vertical="center"/>
    </xf>
    <xf numFmtId="6" fontId="0" fillId="0" borderId="4" xfId="0" applyNumberFormat="1" applyBorder="1" applyAlignment="1">
      <alignment horizontal="center" vertical="center"/>
    </xf>
    <xf numFmtId="0" fontId="5" fillId="0" borderId="0" xfId="0" applyFont="1" applyAlignment="1">
      <alignment wrapText="1"/>
    </xf>
    <xf numFmtId="164" fontId="1" fillId="0" borderId="3" xfId="1" applyNumberFormat="1" applyFont="1" applyBorder="1"/>
    <xf numFmtId="164" fontId="1" fillId="0" borderId="0" xfId="1" applyNumberFormat="1" applyFont="1" applyBorder="1"/>
    <xf numFmtId="164" fontId="1" fillId="0" borderId="8" xfId="1" applyNumberFormat="1" applyFont="1" applyBorder="1"/>
    <xf numFmtId="164" fontId="1" fillId="0" borderId="1" xfId="1" applyNumberFormat="1" applyFont="1" applyBorder="1"/>
    <xf numFmtId="164" fontId="1" fillId="0" borderId="0" xfId="1" applyNumberFormat="1" applyFont="1"/>
    <xf numFmtId="0" fontId="12" fillId="0" borderId="0" xfId="0" applyFont="1" applyAlignment="1">
      <alignment horizontal="center" vertical="center" wrapText="1"/>
    </xf>
    <xf numFmtId="165" fontId="13" fillId="0" borderId="3" xfId="0" applyNumberFormat="1" applyFont="1" applyBorder="1" applyAlignment="1">
      <alignment horizontal="right"/>
    </xf>
    <xf numFmtId="165" fontId="13" fillId="0" borderId="4" xfId="0" applyNumberFormat="1" applyFont="1" applyBorder="1" applyAlignment="1">
      <alignment horizontal="right"/>
    </xf>
    <xf numFmtId="165" fontId="5" fillId="0" borderId="0" xfId="0" applyNumberFormat="1" applyFont="1" applyBorder="1"/>
    <xf numFmtId="165" fontId="5" fillId="0" borderId="3" xfId="0" applyNumberFormat="1" applyFont="1" applyBorder="1"/>
    <xf numFmtId="165" fontId="5" fillId="0" borderId="3" xfId="0" applyNumberFormat="1" applyFont="1" applyBorder="1" applyAlignment="1">
      <alignment horizontal="center"/>
    </xf>
    <xf numFmtId="165" fontId="5" fillId="0" borderId="4" xfId="0" applyNumberFormat="1" applyFont="1" applyBorder="1" applyAlignment="1">
      <alignment horizontal="center"/>
    </xf>
    <xf numFmtId="165" fontId="13" fillId="0" borderId="8" xfId="0" applyNumberFormat="1" applyFont="1" applyBorder="1" applyAlignment="1">
      <alignment horizontal="right"/>
    </xf>
    <xf numFmtId="165" fontId="13" fillId="0" borderId="1" xfId="0" applyNumberFormat="1" applyFont="1" applyBorder="1" applyAlignment="1">
      <alignment horizontal="right"/>
    </xf>
    <xf numFmtId="0" fontId="5" fillId="0" borderId="1" xfId="0" applyFont="1" applyBorder="1"/>
    <xf numFmtId="0" fontId="5" fillId="0" borderId="3" xfId="0" applyFont="1" applyBorder="1" applyAlignment="1">
      <alignment wrapText="1"/>
    </xf>
    <xf numFmtId="0" fontId="5" fillId="0" borderId="0" xfId="0" applyFont="1" applyBorder="1" applyAlignment="1">
      <alignment wrapText="1"/>
    </xf>
    <xf numFmtId="0" fontId="14" fillId="0" borderId="0" xfId="0" applyFont="1" applyAlignment="1">
      <alignment wrapText="1"/>
    </xf>
    <xf numFmtId="0" fontId="5" fillId="0" borderId="9" xfId="0" applyFont="1" applyBorder="1" applyAlignment="1">
      <alignment wrapText="1"/>
    </xf>
    <xf numFmtId="0" fontId="5" fillId="0" borderId="8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3" xfId="0" applyFont="1" applyBorder="1"/>
    <xf numFmtId="0" fontId="5" fillId="0" borderId="5" xfId="0" applyFont="1" applyBorder="1"/>
    <xf numFmtId="0" fontId="5" fillId="0" borderId="0" xfId="0" applyFont="1" applyBorder="1"/>
    <xf numFmtId="0" fontId="14" fillId="0" borderId="0" xfId="0" applyFont="1"/>
    <xf numFmtId="0" fontId="2" fillId="0" borderId="0" xfId="0" applyFont="1"/>
    <xf numFmtId="165" fontId="5" fillId="0" borderId="0" xfId="0" applyNumberFormat="1" applyFont="1" applyAlignment="1">
      <alignment horizontal="center" vertical="center"/>
    </xf>
    <xf numFmtId="0" fontId="5" fillId="0" borderId="0" xfId="0" applyFont="1"/>
    <xf numFmtId="164" fontId="5" fillId="0" borderId="0" xfId="1" applyNumberFormat="1" applyFont="1" applyAlignment="1">
      <alignment horizontal="left" vertical="center"/>
    </xf>
    <xf numFmtId="164" fontId="0" fillId="0" borderId="0" xfId="0" applyNumberFormat="1"/>
    <xf numFmtId="164" fontId="15" fillId="2" borderId="1" xfId="2" applyNumberFormat="1" applyBorder="1"/>
    <xf numFmtId="0" fontId="15" fillId="2" borderId="1" xfId="2" applyBorder="1"/>
    <xf numFmtId="0" fontId="15" fillId="2" borderId="1" xfId="2" applyBorder="1" applyAlignment="1">
      <alignment wrapText="1"/>
    </xf>
    <xf numFmtId="0" fontId="18" fillId="0" borderId="1" xfId="0" applyFont="1" applyBorder="1" applyAlignment="1">
      <alignment wrapText="1"/>
    </xf>
    <xf numFmtId="0" fontId="10" fillId="0" borderId="1" xfId="0" applyFont="1" applyBorder="1"/>
    <xf numFmtId="0" fontId="19" fillId="0" borderId="1" xfId="0" applyFont="1" applyBorder="1" applyAlignment="1">
      <alignment wrapText="1"/>
    </xf>
    <xf numFmtId="0" fontId="20" fillId="0" borderId="1" xfId="0" applyFont="1" applyBorder="1"/>
    <xf numFmtId="0" fontId="17" fillId="0" borderId="1" xfId="0" applyFont="1" applyBorder="1"/>
    <xf numFmtId="0" fontId="21" fillId="0" borderId="1" xfId="0" applyFont="1" applyBorder="1" applyAlignment="1">
      <alignment wrapText="1"/>
    </xf>
    <xf numFmtId="0" fontId="22" fillId="0" borderId="1" xfId="0" applyFont="1" applyBorder="1"/>
    <xf numFmtId="0" fontId="23" fillId="0" borderId="1" xfId="0" applyFont="1" applyBorder="1"/>
    <xf numFmtId="164" fontId="22" fillId="0" borderId="1" xfId="1" applyNumberFormat="1" applyFont="1" applyBorder="1"/>
    <xf numFmtId="164" fontId="20" fillId="0" borderId="1" xfId="1" applyNumberFormat="1" applyFont="1" applyBorder="1"/>
    <xf numFmtId="0" fontId="2" fillId="0" borderId="10" xfId="0" applyFont="1" applyFill="1" applyBorder="1"/>
    <xf numFmtId="164" fontId="17" fillId="0" borderId="1" xfId="1" applyNumberFormat="1" applyFont="1" applyBorder="1"/>
    <xf numFmtId="164" fontId="16" fillId="3" borderId="11" xfId="3" applyNumberFormat="1"/>
    <xf numFmtId="164" fontId="5" fillId="3" borderId="11" xfId="3" applyNumberFormat="1" applyFont="1"/>
    <xf numFmtId="0" fontId="24" fillId="0" borderId="1" xfId="0" applyFont="1" applyBorder="1"/>
    <xf numFmtId="0" fontId="6" fillId="0" borderId="0" xfId="0" applyFont="1" applyAlignment="1">
      <alignment horizontal="center" vertical="center" wrapText="1"/>
    </xf>
    <xf numFmtId="165" fontId="13" fillId="0" borderId="3" xfId="0" applyNumberFormat="1" applyFont="1" applyBorder="1" applyAlignment="1">
      <alignment horizontal="right" vertical="center" shrinkToFit="1"/>
    </xf>
    <xf numFmtId="165" fontId="13" fillId="0" borderId="0" xfId="0" applyNumberFormat="1" applyFont="1" applyBorder="1" applyAlignment="1">
      <alignment horizontal="right" vertical="center" shrinkToFit="1"/>
    </xf>
    <xf numFmtId="165" fontId="13" fillId="0" borderId="3" xfId="0" applyNumberFormat="1" applyFont="1" applyBorder="1" applyAlignment="1">
      <alignment horizontal="right" vertical="center"/>
    </xf>
    <xf numFmtId="165" fontId="13" fillId="0" borderId="0" xfId="0" applyNumberFormat="1" applyFont="1" applyBorder="1" applyAlignment="1">
      <alignment horizontal="right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164" fontId="20" fillId="0" borderId="1" xfId="1" applyNumberFormat="1" applyFont="1" applyBorder="1" applyAlignment="1">
      <alignment horizontal="right" vertical="center"/>
    </xf>
  </cellXfs>
  <cellStyles count="4">
    <cellStyle name="Měna" xfId="1" builtinId="4"/>
    <cellStyle name="Normální" xfId="0" builtinId="0"/>
    <cellStyle name="Špatně" xfId="2" builtinId="27"/>
    <cellStyle name="Výpočet" xfId="3" builtinId="2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1"/>
  <sheetViews>
    <sheetView workbookViewId="0">
      <selection activeCell="M27" sqref="M27"/>
    </sheetView>
  </sheetViews>
  <sheetFormatPr defaultRowHeight="15" x14ac:dyDescent="0.25"/>
  <cols>
    <col min="1" max="1" width="25.28515625" customWidth="1"/>
    <col min="2" max="2" width="13.140625" hidden="1" customWidth="1"/>
    <col min="3" max="3" width="10.140625" hidden="1" customWidth="1"/>
    <col min="4" max="4" width="10" style="7" hidden="1" customWidth="1"/>
    <col min="5" max="5" width="8.7109375" style="70" bestFit="1" customWidth="1"/>
    <col min="6" max="6" width="11.85546875" style="7" hidden="1" customWidth="1"/>
    <col min="7" max="7" width="16.7109375" hidden="1" customWidth="1"/>
    <col min="8" max="8" width="12.28515625" style="7" hidden="1" customWidth="1"/>
    <col min="9" max="9" width="11.85546875" style="3" hidden="1" customWidth="1"/>
    <col min="10" max="10" width="14.5703125" style="3" hidden="1" customWidth="1"/>
    <col min="11" max="11" width="11" style="10" customWidth="1"/>
    <col min="12" max="12" width="15" style="44" customWidth="1"/>
    <col min="13" max="13" width="11.28515625" style="49" bestFit="1" customWidth="1"/>
    <col min="14" max="14" width="10.5703125" style="5" hidden="1" customWidth="1"/>
    <col min="15" max="15" width="11.42578125" style="5" hidden="1" customWidth="1"/>
    <col min="16" max="16" width="13.7109375" style="5" customWidth="1"/>
    <col min="17" max="17" width="11.7109375" style="72" bestFit="1" customWidth="1"/>
    <col min="18" max="18" width="13.28515625" style="72" customWidth="1"/>
    <col min="19" max="19" width="12.85546875" customWidth="1"/>
    <col min="20" max="20" width="9.7109375" bestFit="1" customWidth="1"/>
  </cols>
  <sheetData>
    <row r="1" spans="1:22" s="1" customFormat="1" ht="86.45" customHeight="1" x14ac:dyDescent="0.25">
      <c r="A1" s="1" t="s">
        <v>0</v>
      </c>
      <c r="B1" s="1" t="s">
        <v>1</v>
      </c>
      <c r="C1" s="1" t="s">
        <v>5</v>
      </c>
      <c r="D1" s="6" t="s">
        <v>2</v>
      </c>
      <c r="E1" s="1" t="s">
        <v>3</v>
      </c>
      <c r="F1" s="6" t="s">
        <v>6</v>
      </c>
      <c r="G1" s="1" t="s">
        <v>14</v>
      </c>
      <c r="H1" s="6" t="s">
        <v>4</v>
      </c>
      <c r="I1" s="2" t="s">
        <v>12</v>
      </c>
      <c r="J1" s="2" t="s">
        <v>13</v>
      </c>
      <c r="K1" s="1" t="s">
        <v>47</v>
      </c>
      <c r="L1" s="44" t="s">
        <v>48</v>
      </c>
      <c r="M1" s="6" t="s">
        <v>35</v>
      </c>
      <c r="N1" s="4" t="s">
        <v>12</v>
      </c>
      <c r="O1" s="4" t="s">
        <v>13</v>
      </c>
      <c r="P1" s="4"/>
      <c r="Q1" s="50" t="s">
        <v>36</v>
      </c>
      <c r="R1" s="50" t="s">
        <v>37</v>
      </c>
      <c r="S1" s="11" t="s">
        <v>38</v>
      </c>
      <c r="U1" s="93" t="s">
        <v>41</v>
      </c>
      <c r="V1" s="93"/>
    </row>
    <row r="2" spans="1:22" x14ac:dyDescent="0.25">
      <c r="A2" s="17" t="s">
        <v>7</v>
      </c>
      <c r="B2" s="18" t="s">
        <v>28</v>
      </c>
      <c r="C2" s="18" t="s">
        <v>31</v>
      </c>
      <c r="D2" s="19">
        <v>21039</v>
      </c>
      <c r="E2" s="66" t="s">
        <v>11</v>
      </c>
      <c r="F2" s="19">
        <v>7260</v>
      </c>
      <c r="G2" s="18"/>
      <c r="H2" s="19">
        <v>11616</v>
      </c>
      <c r="I2" s="20">
        <f>H2-D2</f>
        <v>-9423</v>
      </c>
      <c r="J2" s="20">
        <f>I2*12</f>
        <v>-113076</v>
      </c>
      <c r="K2" s="21">
        <v>40</v>
      </c>
      <c r="L2" s="60">
        <v>100</v>
      </c>
      <c r="M2" s="45">
        <v>16335</v>
      </c>
      <c r="N2" s="22">
        <f t="shared" ref="N2:N19" si="0">M2-D2</f>
        <v>-4704</v>
      </c>
      <c r="O2" s="22">
        <f>N2*12</f>
        <v>-56448</v>
      </c>
      <c r="P2" s="22"/>
      <c r="Q2" s="94">
        <v>29524</v>
      </c>
      <c r="R2" s="96">
        <v>354288</v>
      </c>
      <c r="S2" s="98" t="s">
        <v>46</v>
      </c>
    </row>
    <row r="3" spans="1:22" x14ac:dyDescent="0.25">
      <c r="A3" s="23" t="s">
        <v>43</v>
      </c>
      <c r="B3" s="24" t="s">
        <v>15</v>
      </c>
      <c r="C3" s="24" t="s">
        <v>33</v>
      </c>
      <c r="D3" s="25">
        <v>1573</v>
      </c>
      <c r="E3" s="67" t="s">
        <v>11</v>
      </c>
      <c r="F3" s="25">
        <v>7260</v>
      </c>
      <c r="G3" s="24"/>
      <c r="H3" s="25">
        <v>7018</v>
      </c>
      <c r="I3" s="26">
        <f t="shared" ref="I3:I19" si="1">H3-D3</f>
        <v>5445</v>
      </c>
      <c r="J3" s="26">
        <f t="shared" ref="J3:J19" si="2">I3*12</f>
        <v>65340</v>
      </c>
      <c r="K3" s="27">
        <v>20</v>
      </c>
      <c r="L3" s="61">
        <v>20</v>
      </c>
      <c r="M3" s="46">
        <v>8470</v>
      </c>
      <c r="N3" s="28">
        <f t="shared" si="0"/>
        <v>6897</v>
      </c>
      <c r="O3" s="28">
        <f t="shared" ref="O3:O19" si="3">N3*12</f>
        <v>82764</v>
      </c>
      <c r="P3" s="28"/>
      <c r="Q3" s="95"/>
      <c r="R3" s="97"/>
      <c r="S3" s="99"/>
    </row>
    <row r="4" spans="1:22" x14ac:dyDescent="0.25">
      <c r="A4" s="17" t="s">
        <v>8</v>
      </c>
      <c r="B4" s="18" t="s">
        <v>29</v>
      </c>
      <c r="C4" s="18"/>
      <c r="D4" s="19">
        <v>7049</v>
      </c>
      <c r="E4" s="68" t="s">
        <v>11</v>
      </c>
      <c r="F4" s="19">
        <v>12680</v>
      </c>
      <c r="G4" s="18"/>
      <c r="H4" s="19">
        <v>7986</v>
      </c>
      <c r="I4" s="20">
        <f t="shared" si="1"/>
        <v>937</v>
      </c>
      <c r="J4" s="20">
        <f t="shared" si="2"/>
        <v>11244</v>
      </c>
      <c r="K4" s="21">
        <v>6</v>
      </c>
      <c r="L4" s="60">
        <v>20</v>
      </c>
      <c r="M4" s="45">
        <v>9680</v>
      </c>
      <c r="N4" s="22">
        <f t="shared" si="0"/>
        <v>2631</v>
      </c>
      <c r="O4" s="22">
        <f t="shared" si="3"/>
        <v>31572</v>
      </c>
      <c r="P4" s="22"/>
      <c r="Q4" s="51">
        <v>2420</v>
      </c>
      <c r="R4" s="52">
        <v>29040</v>
      </c>
    </row>
    <row r="5" spans="1:22" x14ac:dyDescent="0.25">
      <c r="A5" s="23" t="s">
        <v>42</v>
      </c>
      <c r="B5" s="24" t="s">
        <v>29</v>
      </c>
      <c r="C5" s="24"/>
      <c r="D5" s="25">
        <v>403</v>
      </c>
      <c r="E5" s="66" t="s">
        <v>11</v>
      </c>
      <c r="F5" s="25">
        <v>16988</v>
      </c>
      <c r="G5" s="24"/>
      <c r="H5" s="25">
        <v>7518</v>
      </c>
      <c r="I5" s="26">
        <f t="shared" si="1"/>
        <v>7115</v>
      </c>
      <c r="J5" s="26">
        <f t="shared" si="2"/>
        <v>85380</v>
      </c>
      <c r="K5" s="27">
        <v>20</v>
      </c>
      <c r="L5" s="61">
        <v>30</v>
      </c>
      <c r="M5" s="46">
        <v>9438</v>
      </c>
      <c r="N5" s="28">
        <f t="shared" si="0"/>
        <v>9035</v>
      </c>
      <c r="O5" s="28">
        <f t="shared" si="3"/>
        <v>108420</v>
      </c>
      <c r="P5" s="28"/>
      <c r="Q5" s="53">
        <v>2904</v>
      </c>
      <c r="R5" s="53">
        <v>34848</v>
      </c>
      <c r="S5" s="42">
        <v>8349</v>
      </c>
      <c r="T5" s="43">
        <v>100188</v>
      </c>
    </row>
    <row r="6" spans="1:22" ht="24.75" x14ac:dyDescent="0.25">
      <c r="A6" s="12" t="s">
        <v>34</v>
      </c>
      <c r="B6" s="12" t="s">
        <v>15</v>
      </c>
      <c r="C6" s="12"/>
      <c r="D6" s="13">
        <v>1815</v>
      </c>
      <c r="E6" s="69" t="s">
        <v>11</v>
      </c>
      <c r="F6" s="13">
        <v>4840</v>
      </c>
      <c r="G6" s="12"/>
      <c r="H6" s="13"/>
      <c r="I6" s="14"/>
      <c r="J6" s="14"/>
      <c r="K6" s="15">
        <v>13</v>
      </c>
      <c r="L6" s="62"/>
      <c r="M6" s="13">
        <v>3000</v>
      </c>
      <c r="N6" s="16">
        <f t="shared" si="0"/>
        <v>1185</v>
      </c>
      <c r="O6" s="16">
        <f t="shared" si="3"/>
        <v>14220</v>
      </c>
      <c r="P6" s="16"/>
      <c r="Q6" s="71" t="s">
        <v>44</v>
      </c>
      <c r="R6" s="71" t="s">
        <v>44</v>
      </c>
      <c r="S6" s="34" t="s">
        <v>45</v>
      </c>
    </row>
    <row r="7" spans="1:22" x14ac:dyDescent="0.25">
      <c r="A7" s="17" t="s">
        <v>40</v>
      </c>
      <c r="B7" s="18" t="s">
        <v>10</v>
      </c>
      <c r="C7" s="18"/>
      <c r="D7" s="19">
        <v>5929</v>
      </c>
      <c r="E7" s="66" t="s">
        <v>39</v>
      </c>
      <c r="F7" s="19">
        <v>7260</v>
      </c>
      <c r="G7" s="18"/>
      <c r="H7" s="19">
        <v>14157</v>
      </c>
      <c r="I7" s="20">
        <f t="shared" si="1"/>
        <v>8228</v>
      </c>
      <c r="J7" s="20">
        <f t="shared" si="2"/>
        <v>98736</v>
      </c>
      <c r="K7" s="21">
        <v>40</v>
      </c>
      <c r="L7" s="60">
        <v>60</v>
      </c>
      <c r="M7" s="45">
        <v>15609</v>
      </c>
      <c r="N7" s="22">
        <f t="shared" si="0"/>
        <v>9680</v>
      </c>
      <c r="O7" s="22">
        <f t="shared" si="3"/>
        <v>116160</v>
      </c>
      <c r="P7" s="22"/>
      <c r="Q7" s="54">
        <v>6049</v>
      </c>
      <c r="R7" s="54">
        <v>72588</v>
      </c>
      <c r="S7" s="40">
        <v>13421</v>
      </c>
      <c r="T7" s="41">
        <v>161052</v>
      </c>
    </row>
    <row r="8" spans="1:22" x14ac:dyDescent="0.25">
      <c r="A8" s="17" t="s">
        <v>9</v>
      </c>
      <c r="B8" s="18" t="s">
        <v>10</v>
      </c>
      <c r="C8" s="18"/>
      <c r="D8" s="19">
        <v>1815</v>
      </c>
      <c r="E8" s="66" t="s">
        <v>10</v>
      </c>
      <c r="F8" s="19">
        <v>4840</v>
      </c>
      <c r="G8" s="18"/>
      <c r="H8" s="19">
        <v>5324</v>
      </c>
      <c r="I8" s="20">
        <f t="shared" si="1"/>
        <v>3509</v>
      </c>
      <c r="J8" s="20">
        <f t="shared" si="2"/>
        <v>42108</v>
      </c>
      <c r="K8" s="21">
        <v>20</v>
      </c>
      <c r="L8" s="63">
        <v>100</v>
      </c>
      <c r="M8" s="45">
        <v>3630</v>
      </c>
      <c r="N8" s="22">
        <f t="shared" si="0"/>
        <v>1815</v>
      </c>
      <c r="O8" s="22">
        <f t="shared" si="3"/>
        <v>21780</v>
      </c>
      <c r="P8" s="22"/>
      <c r="Q8" s="55">
        <v>3570</v>
      </c>
      <c r="R8" s="56">
        <v>42840</v>
      </c>
    </row>
    <row r="9" spans="1:22" x14ac:dyDescent="0.25">
      <c r="A9" s="29" t="s">
        <v>16</v>
      </c>
      <c r="B9" s="35" t="s">
        <v>17</v>
      </c>
      <c r="C9" s="35"/>
      <c r="D9" s="36">
        <v>1900</v>
      </c>
      <c r="E9" s="59" t="s">
        <v>15</v>
      </c>
      <c r="F9" s="36">
        <v>4840</v>
      </c>
      <c r="G9" s="35"/>
      <c r="H9" s="36">
        <v>5324</v>
      </c>
      <c r="I9" s="37">
        <f t="shared" si="1"/>
        <v>3424</v>
      </c>
      <c r="J9" s="37">
        <f t="shared" si="2"/>
        <v>41088</v>
      </c>
      <c r="K9" s="38">
        <v>20</v>
      </c>
      <c r="L9" s="64">
        <v>100</v>
      </c>
      <c r="M9" s="47">
        <v>3630</v>
      </c>
      <c r="N9" s="39">
        <f t="shared" si="0"/>
        <v>1730</v>
      </c>
      <c r="O9" s="39">
        <f t="shared" si="3"/>
        <v>20760</v>
      </c>
      <c r="P9" s="39"/>
      <c r="Q9" s="57">
        <v>4840</v>
      </c>
      <c r="R9" s="57">
        <v>58080</v>
      </c>
    </row>
    <row r="10" spans="1:22" x14ac:dyDescent="0.25">
      <c r="A10" s="29" t="s">
        <v>18</v>
      </c>
      <c r="B10" s="29" t="s">
        <v>11</v>
      </c>
      <c r="C10" s="29"/>
      <c r="D10" s="30">
        <v>6812</v>
      </c>
      <c r="E10" s="59" t="s">
        <v>11</v>
      </c>
      <c r="F10" s="30">
        <v>2420</v>
      </c>
      <c r="G10" s="29"/>
      <c r="H10" s="30">
        <f>4743+1198</f>
        <v>5941</v>
      </c>
      <c r="I10" s="31">
        <f t="shared" si="1"/>
        <v>-871</v>
      </c>
      <c r="J10" s="31">
        <f t="shared" si="2"/>
        <v>-10452</v>
      </c>
      <c r="K10" s="32">
        <v>40</v>
      </c>
      <c r="L10" s="65">
        <v>100</v>
      </c>
      <c r="M10" s="48">
        <f>1197+5808</f>
        <v>7005</v>
      </c>
      <c r="N10" s="33">
        <f t="shared" si="0"/>
        <v>193</v>
      </c>
      <c r="O10" s="33">
        <f t="shared" si="3"/>
        <v>2316</v>
      </c>
      <c r="P10" s="33"/>
      <c r="Q10" s="58">
        <v>7006</v>
      </c>
      <c r="R10" s="58">
        <v>84072</v>
      </c>
    </row>
    <row r="11" spans="1:22" x14ac:dyDescent="0.25">
      <c r="A11" s="29" t="s">
        <v>19</v>
      </c>
      <c r="B11" s="29" t="s">
        <v>10</v>
      </c>
      <c r="C11" s="29"/>
      <c r="D11" s="30">
        <v>2110</v>
      </c>
      <c r="E11" s="59"/>
      <c r="F11" s="30">
        <v>7260</v>
      </c>
      <c r="G11" s="29"/>
      <c r="H11" s="30">
        <v>6522</v>
      </c>
      <c r="I11" s="31">
        <f t="shared" si="1"/>
        <v>4412</v>
      </c>
      <c r="J11" s="31">
        <f t="shared" si="2"/>
        <v>52944</v>
      </c>
      <c r="K11" s="32">
        <v>20</v>
      </c>
      <c r="L11" s="77"/>
      <c r="M11" s="75">
        <v>4827</v>
      </c>
      <c r="N11" s="75">
        <f t="shared" si="0"/>
        <v>2717</v>
      </c>
      <c r="O11" s="75">
        <f t="shared" si="3"/>
        <v>32604</v>
      </c>
      <c r="P11" s="75"/>
      <c r="Q11" s="76">
        <v>4827</v>
      </c>
      <c r="R11" s="75">
        <f>12*Q11</f>
        <v>57924</v>
      </c>
    </row>
    <row r="12" spans="1:22" x14ac:dyDescent="0.25">
      <c r="A12" s="29" t="s">
        <v>20</v>
      </c>
      <c r="B12" s="29" t="s">
        <v>30</v>
      </c>
      <c r="C12" s="29" t="s">
        <v>32</v>
      </c>
      <c r="D12" s="30">
        <v>2075</v>
      </c>
      <c r="E12" s="59" t="s">
        <v>39</v>
      </c>
      <c r="F12" s="30">
        <v>2420</v>
      </c>
      <c r="G12" s="29"/>
      <c r="H12" s="30">
        <v>1698</v>
      </c>
      <c r="I12" s="31">
        <f t="shared" si="1"/>
        <v>-377</v>
      </c>
      <c r="J12" s="31">
        <f t="shared" si="2"/>
        <v>-4524</v>
      </c>
      <c r="K12" s="32">
        <v>20</v>
      </c>
      <c r="L12" s="65">
        <v>50</v>
      </c>
      <c r="M12" s="48">
        <v>3630</v>
      </c>
      <c r="N12" s="33">
        <f t="shared" si="0"/>
        <v>1555</v>
      </c>
      <c r="O12" s="33">
        <f t="shared" si="3"/>
        <v>18660</v>
      </c>
      <c r="P12" s="33"/>
      <c r="Q12" s="58">
        <v>4252</v>
      </c>
      <c r="R12" s="58">
        <v>51024</v>
      </c>
    </row>
    <row r="13" spans="1:22" x14ac:dyDescent="0.25">
      <c r="A13" s="29" t="s">
        <v>21</v>
      </c>
      <c r="B13" s="29" t="s">
        <v>15</v>
      </c>
      <c r="C13" s="29"/>
      <c r="D13" s="30">
        <v>1800</v>
      </c>
      <c r="E13" s="59" t="s">
        <v>15</v>
      </c>
      <c r="F13" s="30">
        <v>4840</v>
      </c>
      <c r="G13" s="29"/>
      <c r="H13" s="30">
        <v>4114</v>
      </c>
      <c r="I13" s="31">
        <f t="shared" si="1"/>
        <v>2314</v>
      </c>
      <c r="J13" s="31">
        <f t="shared" si="2"/>
        <v>27768</v>
      </c>
      <c r="K13" s="32">
        <v>20</v>
      </c>
      <c r="L13" s="65">
        <v>100</v>
      </c>
      <c r="M13" s="48">
        <v>3630</v>
      </c>
      <c r="N13" s="33">
        <f t="shared" si="0"/>
        <v>1830</v>
      </c>
      <c r="O13" s="33">
        <f t="shared" si="3"/>
        <v>21960</v>
      </c>
      <c r="P13" s="33"/>
      <c r="Q13" s="58">
        <v>4840</v>
      </c>
      <c r="R13" s="58">
        <v>58080</v>
      </c>
    </row>
    <row r="14" spans="1:22" x14ac:dyDescent="0.25">
      <c r="A14" s="29" t="s">
        <v>22</v>
      </c>
      <c r="B14" s="29" t="s">
        <v>29</v>
      </c>
      <c r="C14" s="29"/>
      <c r="D14" s="30">
        <v>858</v>
      </c>
      <c r="E14" s="59" t="s">
        <v>11</v>
      </c>
      <c r="F14" s="30">
        <v>4840</v>
      </c>
      <c r="G14" s="29"/>
      <c r="H14" s="30">
        <v>1698</v>
      </c>
      <c r="I14" s="31">
        <f t="shared" si="1"/>
        <v>840</v>
      </c>
      <c r="J14" s="31">
        <f t="shared" si="2"/>
        <v>10080</v>
      </c>
      <c r="K14" s="32">
        <v>20</v>
      </c>
      <c r="L14" s="65">
        <v>50</v>
      </c>
      <c r="M14" s="48">
        <v>3630</v>
      </c>
      <c r="N14" s="33">
        <f t="shared" si="0"/>
        <v>2772</v>
      </c>
      <c r="O14" s="33">
        <f t="shared" si="3"/>
        <v>33264</v>
      </c>
      <c r="P14" s="33"/>
      <c r="Q14" s="58">
        <v>2904</v>
      </c>
      <c r="R14" s="58">
        <v>34848</v>
      </c>
    </row>
    <row r="15" spans="1:22" x14ac:dyDescent="0.25">
      <c r="A15" s="29" t="s">
        <v>23</v>
      </c>
      <c r="B15" s="29" t="s">
        <v>15</v>
      </c>
      <c r="C15" s="29"/>
      <c r="D15" s="30">
        <v>1800</v>
      </c>
      <c r="E15" s="59" t="s">
        <v>15</v>
      </c>
      <c r="F15" s="30">
        <v>4840</v>
      </c>
      <c r="G15" s="29"/>
      <c r="H15" s="30">
        <v>4114</v>
      </c>
      <c r="I15" s="31">
        <f t="shared" si="1"/>
        <v>2314</v>
      </c>
      <c r="J15" s="31">
        <f t="shared" si="2"/>
        <v>27768</v>
      </c>
      <c r="K15" s="32">
        <v>20</v>
      </c>
      <c r="L15" s="65">
        <v>100</v>
      </c>
      <c r="M15" s="48">
        <v>3630</v>
      </c>
      <c r="N15" s="33">
        <f t="shared" si="0"/>
        <v>1830</v>
      </c>
      <c r="O15" s="33">
        <f t="shared" si="3"/>
        <v>21960</v>
      </c>
      <c r="P15" s="33"/>
      <c r="Q15" s="58">
        <v>4840</v>
      </c>
      <c r="R15" s="58">
        <v>58080</v>
      </c>
    </row>
    <row r="16" spans="1:22" x14ac:dyDescent="0.25">
      <c r="A16" s="29" t="s">
        <v>24</v>
      </c>
      <c r="B16" s="29" t="s">
        <v>10</v>
      </c>
      <c r="C16" s="29"/>
      <c r="D16" s="30">
        <v>1815</v>
      </c>
      <c r="E16" s="59" t="s">
        <v>15</v>
      </c>
      <c r="F16" s="30">
        <v>4840</v>
      </c>
      <c r="G16" s="29"/>
      <c r="H16" s="30">
        <v>4114</v>
      </c>
      <c r="I16" s="31">
        <f t="shared" si="1"/>
        <v>2299</v>
      </c>
      <c r="J16" s="31">
        <f t="shared" si="2"/>
        <v>27588</v>
      </c>
      <c r="K16" s="32">
        <v>20</v>
      </c>
      <c r="L16" s="65">
        <v>100</v>
      </c>
      <c r="M16" s="48">
        <v>3630</v>
      </c>
      <c r="N16" s="33">
        <f t="shared" si="0"/>
        <v>1815</v>
      </c>
      <c r="O16" s="33">
        <f t="shared" si="3"/>
        <v>21780</v>
      </c>
      <c r="P16" s="33"/>
      <c r="Q16" s="58">
        <v>4840</v>
      </c>
      <c r="R16" s="58">
        <v>58080</v>
      </c>
    </row>
    <row r="17" spans="1:19" x14ac:dyDescent="0.25">
      <c r="A17" s="29" t="s">
        <v>25</v>
      </c>
      <c r="B17" s="29" t="s">
        <v>15</v>
      </c>
      <c r="C17" s="29"/>
      <c r="D17" s="30">
        <v>1800</v>
      </c>
      <c r="E17" s="59" t="s">
        <v>15</v>
      </c>
      <c r="F17" s="30">
        <v>4840</v>
      </c>
      <c r="G17" s="29"/>
      <c r="H17" s="30">
        <v>5323</v>
      </c>
      <c r="I17" s="31">
        <f t="shared" si="1"/>
        <v>3523</v>
      </c>
      <c r="J17" s="31">
        <f t="shared" si="2"/>
        <v>42276</v>
      </c>
      <c r="K17" s="32">
        <v>20</v>
      </c>
      <c r="L17" s="65">
        <v>100</v>
      </c>
      <c r="M17" s="48">
        <v>3630</v>
      </c>
      <c r="N17" s="33">
        <f t="shared" si="0"/>
        <v>1830</v>
      </c>
      <c r="O17" s="33">
        <f t="shared" si="3"/>
        <v>21960</v>
      </c>
      <c r="P17" s="33"/>
      <c r="Q17" s="58">
        <v>4840</v>
      </c>
      <c r="R17" s="58">
        <v>58080</v>
      </c>
    </row>
    <row r="18" spans="1:19" x14ac:dyDescent="0.25">
      <c r="A18" s="29" t="s">
        <v>26</v>
      </c>
      <c r="B18" s="29" t="s">
        <v>11</v>
      </c>
      <c r="C18" s="29"/>
      <c r="D18" s="30">
        <v>2904</v>
      </c>
      <c r="E18" s="59" t="s">
        <v>11</v>
      </c>
      <c r="F18" s="30">
        <v>2420</v>
      </c>
      <c r="G18" s="29"/>
      <c r="H18" s="30">
        <v>4017</v>
      </c>
      <c r="I18" s="31">
        <f t="shared" si="1"/>
        <v>1113</v>
      </c>
      <c r="J18" s="31">
        <f t="shared" si="2"/>
        <v>13356</v>
      </c>
      <c r="K18" s="32">
        <v>20</v>
      </c>
      <c r="L18" s="65">
        <v>50</v>
      </c>
      <c r="M18" s="48">
        <v>3630</v>
      </c>
      <c r="N18" s="33">
        <f t="shared" si="0"/>
        <v>726</v>
      </c>
      <c r="O18" s="33">
        <f t="shared" si="3"/>
        <v>8712</v>
      </c>
      <c r="P18" s="33"/>
      <c r="Q18" s="58">
        <v>4631</v>
      </c>
      <c r="R18" s="58">
        <v>55572</v>
      </c>
    </row>
    <row r="19" spans="1:19" x14ac:dyDescent="0.25">
      <c r="A19" s="29" t="s">
        <v>27</v>
      </c>
      <c r="B19" s="29" t="s">
        <v>15</v>
      </c>
      <c r="C19" s="29"/>
      <c r="D19" s="30">
        <v>1800</v>
      </c>
      <c r="E19" s="59" t="s">
        <v>15</v>
      </c>
      <c r="F19" s="30">
        <v>4840</v>
      </c>
      <c r="G19" s="29"/>
      <c r="H19" s="30">
        <v>4114</v>
      </c>
      <c r="I19" s="31">
        <f t="shared" si="1"/>
        <v>2314</v>
      </c>
      <c r="J19" s="31">
        <f t="shared" si="2"/>
        <v>27768</v>
      </c>
      <c r="K19" s="32">
        <v>20</v>
      </c>
      <c r="L19" s="65">
        <v>100</v>
      </c>
      <c r="M19" s="48">
        <v>3630</v>
      </c>
      <c r="N19" s="33">
        <f t="shared" si="0"/>
        <v>1830</v>
      </c>
      <c r="O19" s="33">
        <f t="shared" si="3"/>
        <v>21960</v>
      </c>
      <c r="P19" s="33"/>
      <c r="Q19" s="58">
        <v>4840</v>
      </c>
      <c r="R19" s="58">
        <v>58080</v>
      </c>
    </row>
    <row r="20" spans="1:19" x14ac:dyDescent="0.25">
      <c r="F20" s="9">
        <f>SUM(F2:F19)</f>
        <v>109528</v>
      </c>
      <c r="H20" s="7">
        <f>SUM(H2:H19)</f>
        <v>100598</v>
      </c>
      <c r="K20" s="10">
        <f>SUM(K2:K19)</f>
        <v>399</v>
      </c>
      <c r="L20" s="44">
        <f>SUM(L12:L19)</f>
        <v>650</v>
      </c>
      <c r="M20" s="9">
        <f>SUM(M2:M19)</f>
        <v>110664</v>
      </c>
      <c r="N20" s="8">
        <f>SUM(N2:N19)</f>
        <v>45367</v>
      </c>
      <c r="O20" s="8">
        <f>SUM(O2:O19)</f>
        <v>544404</v>
      </c>
      <c r="P20" s="8">
        <f>12*M20</f>
        <v>1327968</v>
      </c>
      <c r="Q20" s="73">
        <f>SUM(Q2:Q19)</f>
        <v>97127</v>
      </c>
      <c r="R20" s="73">
        <f>SUM(R2:R19)</f>
        <v>1165524</v>
      </c>
      <c r="S20" s="74">
        <f>R20-P20</f>
        <v>-162444</v>
      </c>
    </row>
    <row r="21" spans="1:19" x14ac:dyDescent="0.25">
      <c r="K21" s="10">
        <f>AVERAGE(K2:K19)</f>
        <v>22.166666666666668</v>
      </c>
      <c r="L21" s="44">
        <f>AVERAGE(L2:L19)</f>
        <v>73.75</v>
      </c>
    </row>
  </sheetData>
  <mergeCells count="4">
    <mergeCell ref="U1:V1"/>
    <mergeCell ref="Q2:Q3"/>
    <mergeCell ref="R2:R3"/>
    <mergeCell ref="S2:S3"/>
  </mergeCells>
  <pageMargins left="0.7" right="0.7" top="0.78740157499999996" bottom="0.78740157499999996" header="0.3" footer="0.3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abSelected="1" workbookViewId="0">
      <selection activeCell="K18" sqref="K18"/>
    </sheetView>
  </sheetViews>
  <sheetFormatPr defaultRowHeight="15" x14ac:dyDescent="0.25"/>
  <cols>
    <col min="1" max="1" width="19.85546875" customWidth="1"/>
    <col min="2" max="2" width="11.85546875" customWidth="1"/>
    <col min="3" max="3" width="10.140625" customWidth="1"/>
    <col min="4" max="4" width="12.7109375" customWidth="1"/>
    <col min="5" max="5" width="11.28515625" customWidth="1"/>
    <col min="6" max="6" width="10.140625" customWidth="1"/>
    <col min="7" max="7" width="13.140625" customWidth="1"/>
    <col min="8" max="8" width="10.28515625" bestFit="1" customWidth="1"/>
  </cols>
  <sheetData>
    <row r="1" spans="1:8" ht="39" x14ac:dyDescent="0.25">
      <c r="A1" s="78" t="s">
        <v>0</v>
      </c>
      <c r="B1" s="83" t="s">
        <v>50</v>
      </c>
      <c r="C1" s="83" t="s">
        <v>52</v>
      </c>
      <c r="D1" s="83" t="s">
        <v>51</v>
      </c>
      <c r="E1" s="80" t="s">
        <v>3</v>
      </c>
      <c r="F1" s="80" t="s">
        <v>57</v>
      </c>
      <c r="G1" s="80" t="s">
        <v>56</v>
      </c>
    </row>
    <row r="2" spans="1:8" x14ac:dyDescent="0.25">
      <c r="A2" s="29" t="s">
        <v>7</v>
      </c>
      <c r="B2" s="84" t="s">
        <v>11</v>
      </c>
      <c r="C2" s="84">
        <v>40</v>
      </c>
      <c r="D2" s="86">
        <v>16335</v>
      </c>
      <c r="E2" s="81" t="s">
        <v>11</v>
      </c>
      <c r="F2" s="81">
        <v>100</v>
      </c>
      <c r="G2" s="100">
        <v>29524</v>
      </c>
      <c r="H2" s="74">
        <f>G2-D2-D3</f>
        <v>4719</v>
      </c>
    </row>
    <row r="3" spans="1:8" x14ac:dyDescent="0.25">
      <c r="A3" s="29" t="s">
        <v>43</v>
      </c>
      <c r="B3" s="84" t="s">
        <v>11</v>
      </c>
      <c r="C3" s="84">
        <v>20</v>
      </c>
      <c r="D3" s="86">
        <v>8470</v>
      </c>
      <c r="E3" s="81" t="s">
        <v>11</v>
      </c>
      <c r="F3" s="81">
        <v>20</v>
      </c>
      <c r="G3" s="100"/>
    </row>
    <row r="4" spans="1:8" x14ac:dyDescent="0.25">
      <c r="A4" s="29" t="s">
        <v>8</v>
      </c>
      <c r="B4" s="84" t="s">
        <v>11</v>
      </c>
      <c r="C4" s="84">
        <v>6</v>
      </c>
      <c r="D4" s="86">
        <v>9680</v>
      </c>
      <c r="E4" s="81" t="s">
        <v>11</v>
      </c>
      <c r="F4" s="81">
        <v>20</v>
      </c>
      <c r="G4" s="87">
        <v>2420</v>
      </c>
      <c r="H4" s="74">
        <f>G4-D4</f>
        <v>-7260</v>
      </c>
    </row>
    <row r="5" spans="1:8" x14ac:dyDescent="0.25">
      <c r="A5" s="29" t="s">
        <v>42</v>
      </c>
      <c r="B5" s="84" t="s">
        <v>11</v>
      </c>
      <c r="C5" s="84">
        <v>20</v>
      </c>
      <c r="D5" s="86">
        <v>9438</v>
      </c>
      <c r="E5" s="81" t="s">
        <v>11</v>
      </c>
      <c r="F5" s="81">
        <v>30</v>
      </c>
      <c r="G5" s="87">
        <v>2904</v>
      </c>
      <c r="H5" s="74">
        <f t="shared" ref="H5:H19" si="0">G5-D5</f>
        <v>-6534</v>
      </c>
    </row>
    <row r="6" spans="1:8" x14ac:dyDescent="0.25">
      <c r="A6" s="79" t="s">
        <v>34</v>
      </c>
      <c r="B6" s="84" t="s">
        <v>11</v>
      </c>
      <c r="C6" s="84">
        <v>13</v>
      </c>
      <c r="D6" s="86">
        <v>3000</v>
      </c>
      <c r="E6" s="81" t="s">
        <v>11</v>
      </c>
      <c r="F6" s="85" t="s">
        <v>53</v>
      </c>
      <c r="G6" s="87"/>
      <c r="H6" s="74">
        <f t="shared" si="0"/>
        <v>-3000</v>
      </c>
    </row>
    <row r="7" spans="1:8" x14ac:dyDescent="0.25">
      <c r="A7" s="29" t="s">
        <v>49</v>
      </c>
      <c r="B7" s="84" t="s">
        <v>11</v>
      </c>
      <c r="C7" s="84">
        <v>40</v>
      </c>
      <c r="D7" s="86">
        <v>15609</v>
      </c>
      <c r="E7" s="81" t="s">
        <v>39</v>
      </c>
      <c r="F7" s="81">
        <v>60</v>
      </c>
      <c r="G7" s="87">
        <v>6049</v>
      </c>
      <c r="H7" s="74">
        <f t="shared" si="0"/>
        <v>-9560</v>
      </c>
    </row>
    <row r="8" spans="1:8" x14ac:dyDescent="0.25">
      <c r="A8" s="29" t="s">
        <v>9</v>
      </c>
      <c r="B8" s="84" t="s">
        <v>11</v>
      </c>
      <c r="C8" s="84">
        <v>20</v>
      </c>
      <c r="D8" s="86">
        <v>3630</v>
      </c>
      <c r="E8" s="81" t="s">
        <v>10</v>
      </c>
      <c r="F8" s="81">
        <v>100</v>
      </c>
      <c r="G8" s="87">
        <v>3570</v>
      </c>
      <c r="H8" s="74">
        <f t="shared" si="0"/>
        <v>-60</v>
      </c>
    </row>
    <row r="9" spans="1:8" x14ac:dyDescent="0.25">
      <c r="A9" s="29" t="s">
        <v>16</v>
      </c>
      <c r="B9" s="84" t="s">
        <v>11</v>
      </c>
      <c r="C9" s="84">
        <v>20</v>
      </c>
      <c r="D9" s="86">
        <v>3630</v>
      </c>
      <c r="E9" s="81" t="s">
        <v>15</v>
      </c>
      <c r="F9" s="81">
        <v>100</v>
      </c>
      <c r="G9" s="87">
        <v>4840</v>
      </c>
      <c r="H9" s="74">
        <f t="shared" si="0"/>
        <v>1210</v>
      </c>
    </row>
    <row r="10" spans="1:8" x14ac:dyDescent="0.25">
      <c r="A10" s="29" t="s">
        <v>18</v>
      </c>
      <c r="B10" s="84" t="s">
        <v>11</v>
      </c>
      <c r="C10" s="84">
        <v>40</v>
      </c>
      <c r="D10" s="86">
        <f>1197+5808</f>
        <v>7005</v>
      </c>
      <c r="E10" s="81" t="s">
        <v>11</v>
      </c>
      <c r="F10" s="81">
        <v>100</v>
      </c>
      <c r="G10" s="87">
        <v>7006</v>
      </c>
      <c r="H10" s="74">
        <f t="shared" si="0"/>
        <v>1</v>
      </c>
    </row>
    <row r="11" spans="1:8" x14ac:dyDescent="0.25">
      <c r="A11" s="29" t="s">
        <v>19</v>
      </c>
      <c r="B11" s="84" t="s">
        <v>11</v>
      </c>
      <c r="C11" s="84">
        <v>20</v>
      </c>
      <c r="D11" s="86">
        <v>4827</v>
      </c>
      <c r="E11" s="92" t="s">
        <v>55</v>
      </c>
      <c r="F11" s="82">
        <v>20</v>
      </c>
      <c r="G11" s="89">
        <v>4827</v>
      </c>
      <c r="H11" s="74">
        <f t="shared" si="0"/>
        <v>0</v>
      </c>
    </row>
    <row r="12" spans="1:8" x14ac:dyDescent="0.25">
      <c r="A12" s="29" t="s">
        <v>20</v>
      </c>
      <c r="B12" s="84" t="s">
        <v>11</v>
      </c>
      <c r="C12" s="84">
        <v>20</v>
      </c>
      <c r="D12" s="86">
        <v>3630</v>
      </c>
      <c r="E12" s="81" t="s">
        <v>39</v>
      </c>
      <c r="F12" s="81">
        <v>50</v>
      </c>
      <c r="G12" s="87">
        <v>4252</v>
      </c>
      <c r="H12" s="74">
        <f t="shared" si="0"/>
        <v>622</v>
      </c>
    </row>
    <row r="13" spans="1:8" x14ac:dyDescent="0.25">
      <c r="A13" s="29" t="s">
        <v>21</v>
      </c>
      <c r="B13" s="84" t="s">
        <v>11</v>
      </c>
      <c r="C13" s="84">
        <v>20</v>
      </c>
      <c r="D13" s="86">
        <v>3630</v>
      </c>
      <c r="E13" s="81" t="s">
        <v>15</v>
      </c>
      <c r="F13" s="81">
        <v>100</v>
      </c>
      <c r="G13" s="87">
        <v>4840</v>
      </c>
      <c r="H13" s="74">
        <f t="shared" si="0"/>
        <v>1210</v>
      </c>
    </row>
    <row r="14" spans="1:8" x14ac:dyDescent="0.25">
      <c r="A14" s="29" t="s">
        <v>22</v>
      </c>
      <c r="B14" s="84" t="s">
        <v>11</v>
      </c>
      <c r="C14" s="84">
        <v>20</v>
      </c>
      <c r="D14" s="86">
        <v>3630</v>
      </c>
      <c r="E14" s="81" t="s">
        <v>11</v>
      </c>
      <c r="F14" s="81">
        <v>50</v>
      </c>
      <c r="G14" s="87">
        <v>2904</v>
      </c>
      <c r="H14" s="74">
        <f t="shared" si="0"/>
        <v>-726</v>
      </c>
    </row>
    <row r="15" spans="1:8" x14ac:dyDescent="0.25">
      <c r="A15" s="29" t="s">
        <v>23</v>
      </c>
      <c r="B15" s="84" t="s">
        <v>11</v>
      </c>
      <c r="C15" s="84">
        <v>20</v>
      </c>
      <c r="D15" s="86">
        <v>3630</v>
      </c>
      <c r="E15" s="81" t="s">
        <v>15</v>
      </c>
      <c r="F15" s="81">
        <v>100</v>
      </c>
      <c r="G15" s="87">
        <v>4840</v>
      </c>
      <c r="H15" s="74">
        <f t="shared" si="0"/>
        <v>1210</v>
      </c>
    </row>
    <row r="16" spans="1:8" x14ac:dyDescent="0.25">
      <c r="A16" s="29" t="s">
        <v>24</v>
      </c>
      <c r="B16" s="84" t="s">
        <v>11</v>
      </c>
      <c r="C16" s="84">
        <v>20</v>
      </c>
      <c r="D16" s="86">
        <v>3630</v>
      </c>
      <c r="E16" s="81" t="s">
        <v>15</v>
      </c>
      <c r="F16" s="81">
        <v>100</v>
      </c>
      <c r="G16" s="87">
        <v>4840</v>
      </c>
      <c r="H16" s="74">
        <f t="shared" si="0"/>
        <v>1210</v>
      </c>
    </row>
    <row r="17" spans="1:8" x14ac:dyDescent="0.25">
      <c r="A17" s="29" t="s">
        <v>25</v>
      </c>
      <c r="B17" s="84" t="s">
        <v>11</v>
      </c>
      <c r="C17" s="84">
        <v>20</v>
      </c>
      <c r="D17" s="86">
        <v>3630</v>
      </c>
      <c r="E17" s="81" t="s">
        <v>15</v>
      </c>
      <c r="F17" s="81">
        <v>100</v>
      </c>
      <c r="G17" s="87">
        <v>4840</v>
      </c>
      <c r="H17" s="74">
        <f t="shared" si="0"/>
        <v>1210</v>
      </c>
    </row>
    <row r="18" spans="1:8" x14ac:dyDescent="0.25">
      <c r="A18" s="29" t="s">
        <v>26</v>
      </c>
      <c r="B18" s="84" t="s">
        <v>11</v>
      </c>
      <c r="C18" s="84">
        <v>20</v>
      </c>
      <c r="D18" s="86">
        <v>3630</v>
      </c>
      <c r="E18" s="81" t="s">
        <v>11</v>
      </c>
      <c r="F18" s="81">
        <v>50</v>
      </c>
      <c r="G18" s="87">
        <v>4631</v>
      </c>
      <c r="H18" s="74">
        <f t="shared" si="0"/>
        <v>1001</v>
      </c>
    </row>
    <row r="19" spans="1:8" x14ac:dyDescent="0.25">
      <c r="A19" s="29" t="s">
        <v>27</v>
      </c>
      <c r="B19" s="84" t="s">
        <v>11</v>
      </c>
      <c r="C19" s="84">
        <v>20</v>
      </c>
      <c r="D19" s="86">
        <v>3630</v>
      </c>
      <c r="E19" s="81" t="s">
        <v>15</v>
      </c>
      <c r="F19" s="81">
        <v>100</v>
      </c>
      <c r="G19" s="87">
        <v>4840</v>
      </c>
      <c r="H19" s="74">
        <f t="shared" si="0"/>
        <v>1210</v>
      </c>
    </row>
    <row r="20" spans="1:8" x14ac:dyDescent="0.25">
      <c r="A20" s="88" t="s">
        <v>54</v>
      </c>
      <c r="B20" s="70"/>
      <c r="C20" s="70">
        <f>SUM(C2:C19)</f>
        <v>399</v>
      </c>
      <c r="D20" s="9">
        <f>SUM(D2:D19)</f>
        <v>110664</v>
      </c>
      <c r="E20" s="70"/>
      <c r="F20" s="70">
        <f>SUM(F2:F19)</f>
        <v>1200</v>
      </c>
      <c r="G20" s="9">
        <f>SUM(G2:G19)</f>
        <v>97127</v>
      </c>
    </row>
    <row r="21" spans="1:8" x14ac:dyDescent="0.25">
      <c r="C21" t="s">
        <v>58</v>
      </c>
      <c r="D21" s="90">
        <f>12*D20</f>
        <v>1327968</v>
      </c>
      <c r="F21" t="s">
        <v>58</v>
      </c>
      <c r="G21" s="90">
        <f>12*G20</f>
        <v>1165524</v>
      </c>
    </row>
    <row r="22" spans="1:8" x14ac:dyDescent="0.25">
      <c r="F22" t="s">
        <v>59</v>
      </c>
      <c r="G22" s="91">
        <f>D21-G21</f>
        <v>162444</v>
      </c>
    </row>
    <row r="23" spans="1:8" x14ac:dyDescent="0.25">
      <c r="D23" s="74">
        <f>D20/C20</f>
        <v>277.35338345864659</v>
      </c>
      <c r="G23" s="74">
        <f>G20/F20</f>
        <v>80.939166666666665</v>
      </c>
    </row>
  </sheetData>
  <mergeCells count="1">
    <mergeCell ref="G2:G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Company>MMK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Odbor organizační</dc:creator>
  <cp:lastModifiedBy>Odbor organizační</cp:lastModifiedBy>
  <cp:lastPrinted>2016-02-18T08:30:36Z</cp:lastPrinted>
  <dcterms:created xsi:type="dcterms:W3CDTF">2016-01-18T06:50:05Z</dcterms:created>
  <dcterms:modified xsi:type="dcterms:W3CDTF">2016-08-30T13:04:05Z</dcterms:modified>
</cp:coreProperties>
</file>